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kub\Desktop\"/>
    </mc:Choice>
  </mc:AlternateContent>
  <bookViews>
    <workbookView xWindow="0" yWindow="0" windowWidth="0" windowHeight="0"/>
  </bookViews>
  <sheets>
    <sheet name="Rekapitulace stavby" sheetId="1" r:id="rId1"/>
    <sheet name="ES - Slaboproud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'ES - Slaboproud'!$C$121:$K$158</definedName>
    <definedName name="_xlnm.Print_Area" localSheetId="1">'ES - Slaboproud'!$C$4:$J$76,'ES - Slaboproud'!$C$82:$J$103,'ES - Slaboproud'!$C$109:$K$158</definedName>
    <definedName name="_xlnm.Print_Titles" localSheetId="1">'ES - Slaboproud'!$121:$121</definedName>
  </definedNames>
  <calcPr/>
</workbook>
</file>

<file path=xl/calcChain.xml><?xml version="1.0" encoding="utf-8"?>
<calcChain xmlns="http://schemas.openxmlformats.org/spreadsheetml/2006/main">
  <c i="2" l="1" r="P147"/>
  <c r="J37"/>
  <c r="J36"/>
  <c i="1" r="AY95"/>
  <c i="2" r="J35"/>
  <c i="1" r="AX95"/>
  <c i="2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112"/>
  <c i="1" r="L90"/>
  <c r="AM90"/>
  <c r="AM89"/>
  <c r="L89"/>
  <c r="AM87"/>
  <c r="L87"/>
  <c r="L85"/>
  <c r="L84"/>
  <c i="2" r="F37"/>
  <c r="BK131"/>
  <c r="BK125"/>
  <c r="J156"/>
  <c r="J149"/>
  <c r="J151"/>
  <c r="J136"/>
  <c r="J132"/>
  <c r="BK126"/>
  <c r="BK157"/>
  <c r="J150"/>
  <c r="J126"/>
  <c r="J144"/>
  <c r="BK137"/>
  <c r="J135"/>
  <c r="BK128"/>
  <c i="1" r="AS94"/>
  <c i="2" r="J153"/>
  <c r="BK158"/>
  <c r="BK148"/>
  <c r="BK133"/>
  <c r="J131"/>
  <c r="J142"/>
  <c r="J158"/>
  <c r="J148"/>
  <c r="BK144"/>
  <c r="BK138"/>
  <c r="BK136"/>
  <c r="J133"/>
  <c r="J129"/>
  <c r="BK124"/>
  <c r="J155"/>
  <c r="BK151"/>
  <c r="F34"/>
  <c r="BK132"/>
  <c r="BK141"/>
  <c r="J152"/>
  <c r="J145"/>
  <c r="BK142"/>
  <c r="J137"/>
  <c r="J134"/>
  <c r="J128"/>
  <c r="J157"/>
  <c r="BK150"/>
  <c r="BK152"/>
  <c r="BK145"/>
  <c r="F36"/>
  <c r="BK156"/>
  <c r="BK155"/>
  <c r="J124"/>
  <c r="BK149"/>
  <c r="J141"/>
  <c r="J138"/>
  <c r="BK135"/>
  <c r="BK134"/>
  <c r="BK129"/>
  <c r="J125"/>
  <c r="BK153"/>
  <c r="J34"/>
  <c r="F35"/>
  <c l="1" r="T123"/>
  <c r="T122"/>
  <c r="R123"/>
  <c r="T130"/>
  <c r="BK147"/>
  <c r="J147"/>
  <c r="J101"/>
  <c r="R140"/>
  <c r="T147"/>
  <c r="BK127"/>
  <c r="J127"/>
  <c r="J98"/>
  <c r="T127"/>
  <c r="T140"/>
  <c r="R147"/>
  <c r="P123"/>
  <c r="P130"/>
  <c r="BK154"/>
  <c r="J154"/>
  <c r="J102"/>
  <c r="P127"/>
  <c r="R130"/>
  <c r="P154"/>
  <c r="BK123"/>
  <c r="J123"/>
  <c r="J97"/>
  <c r="R127"/>
  <c r="BK140"/>
  <c r="J140"/>
  <c r="J100"/>
  <c r="R154"/>
  <c r="BK130"/>
  <c r="J130"/>
  <c r="J99"/>
  <c r="P140"/>
  <c r="T154"/>
  <c r="E85"/>
  <c r="J89"/>
  <c r="F91"/>
  <c r="J91"/>
  <c r="F92"/>
  <c r="BE124"/>
  <c i="1" r="BC95"/>
  <c r="AW95"/>
  <c i="2" r="BE149"/>
  <c r="BE152"/>
  <c r="BE153"/>
  <c r="BE155"/>
  <c r="BE156"/>
  <c r="BE157"/>
  <c r="BE158"/>
  <c r="J92"/>
  <c r="BE125"/>
  <c r="BE126"/>
  <c r="BE128"/>
  <c r="BE129"/>
  <c r="BE132"/>
  <c r="BE134"/>
  <c r="BE135"/>
  <c r="BE136"/>
  <c r="BE137"/>
  <c r="BE141"/>
  <c r="BE142"/>
  <c r="BE144"/>
  <c r="BE145"/>
  <c r="BE148"/>
  <c r="BE138"/>
  <c r="BE150"/>
  <c i="1" r="BA95"/>
  <c r="BB95"/>
  <c i="2" r="BE131"/>
  <c r="BE133"/>
  <c r="BE151"/>
  <c i="1" r="BD95"/>
  <c r="BA94"/>
  <c r="W30"/>
  <c r="BC94"/>
  <c r="W32"/>
  <c r="BD94"/>
  <c r="W33"/>
  <c r="BB94"/>
  <c r="AX94"/>
  <c i="2" l="1" r="P122"/>
  <c i="1" r="AU95"/>
  <c i="2" r="R122"/>
  <c r="BK122"/>
  <c r="J122"/>
  <c r="J96"/>
  <c i="1" r="AU94"/>
  <c r="AY94"/>
  <c i="2" r="F33"/>
  <c i="1" r="AZ95"/>
  <c r="AZ94"/>
  <c r="AV94"/>
  <c r="AK29"/>
  <c r="AW94"/>
  <c r="AK30"/>
  <c i="2" r="J33"/>
  <c i="1" r="AV95"/>
  <c r="AT95"/>
  <c r="W31"/>
  <c i="2" l="1" r="J30"/>
  <c i="1" r="AG95"/>
  <c r="AG94"/>
  <c r="AK26"/>
  <c r="AK35"/>
  <c r="W29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<sst xmlns="http://schemas.openxmlformats.org/spreadsheetml/2006/main">
  <si>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</si>
  <si>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</si>
  <si>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</si>
  <si>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</si>
  <si>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</si>
  <si>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{5e3b71b4-b34e-4bd9-bbe6-b2dda137479a}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</si>
  <si>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</si>
  <si>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</si>
  <si>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</si>
  <si>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</si>
  <si>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</si>
  <si>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</si>
  <si>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</si>
  <si>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</si>
  <si>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24_151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</si>
  <si>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</si>
  <si>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</si>
  <si>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BJ Petřvald</t>
  </si>
  <si>
    <t>KSO:</t>
  </si>
  <si>
    <t>CC-CZ:</t>
  </si>
  <si>
    <t>Místo:</t>
  </si>
  <si>
    <t xml:space="preserve"> </t>
  </si>
  <si>
    <t>Datum:</t>
  </si>
  <si>
    <t>3. 3. 2025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</si>
  <si>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</si>
  <si>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</si>
  <si>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</si>
  <si>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</si>
  <si>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</si>
  <si>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</si>
  <si>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</si>
  <si>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</si>
  <si>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</si>
  <si>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</si>
  <si>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</si>
  <si>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</si>
  <si>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</si>
  <si>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</si>
  <si>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</si>
  <si>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</si>
  <si>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</si>
  <si>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</si>
  <si>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</si>
  <si>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</si>
  <si>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</si>
  <si>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</si>
  <si>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</si>
  <si>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</si>
  <si>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</si>
  <si>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</si>
  <si>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</si>
  <si>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</si>
  <si>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</si>
  <si>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</si>
  <si>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</si>
  <si>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</si>
  <si>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</si>
  <si>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</si>
  <si>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</si>
  <si>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</si>
  <si>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</si>
  <si>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</si>
  <si>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</si>
  <si>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</si>
  <si>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</si>
  <si>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</si>
  <si>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</si>
  <si>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</si>
  <si>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</si>
  <si>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</si>
  <si>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</si>
  <si>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</si>
  <si>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</si>
  <si>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</si>
  <si>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</si>
  <si>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</si>
  <si>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</si>
  <si>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</si>
  <si>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ES</t>
  </si>
  <si>
    <t>Slaboproud</t>
  </si>
  <si>
    <t>STA</t>
  </si>
  <si>
    <t>1</t>
  </si>
  <si>
    <t>{89a55c9f-4675-4714-a8a0-4d641b0f3b65}</t>
  </si>
  <si>
    <t>2</t>
  </si>
  <si>
    <t>KRYCÍ LIST SOUPISU PRACÍ</t>
  </si>
  <si>
    <t>Objekt:</t>
  </si>
  <si>
    <t>ES - Slaboproud</t>
  </si>
  <si>
    <t>REKAPITULACE ČLENĚNÍ SOUPISU PRACÍ</t>
  </si>
  <si>
    <t>Kód dílu - Popis</t>
  </si>
  <si>
    <t>Cena celkem [CZK]</t>
  </si>
  <si>
    <t>Náklady ze soupisu prací</t>
  </si>
  <si>
    <t>-1</t>
  </si>
  <si>
    <t>01 - Rozvaděče</t>
  </si>
  <si>
    <t>02 - Anténa</t>
  </si>
  <si>
    <t>03 - Přístroje</t>
  </si>
  <si>
    <t>04 - Kabeláž</t>
  </si>
  <si>
    <t>05 - Elektroinstalace</t>
  </si>
  <si>
    <t>06 -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</si>
  <si>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</si>
  <si>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</si>
  <si>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</si>
  <si>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</si>
  <si>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</si>
  <si>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</si>
  <si>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</si>
  <si>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</si>
  <si>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</si>
  <si>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</si>
  <si>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</si>
  <si>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</si>
  <si>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</si>
  <si>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</si>
  <si>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Rozvaděče</t>
  </si>
  <si>
    <t>ROZPOCET</t>
  </si>
  <si>
    <t>M</t>
  </si>
  <si>
    <t>R-SLP</t>
  </si>
  <si>
    <t>Rozvaděč R-SLP dle projektové dokumentace</t>
  </si>
  <si>
    <t>kpl</t>
  </si>
  <si>
    <t>8</t>
  </si>
  <si>
    <t>4</t>
  </si>
  <si>
    <t>-1752591442</t>
  </si>
  <si>
    <t>53</t>
  </si>
  <si>
    <t>R-STA</t>
  </si>
  <si>
    <t>Rozvaděč R-SAT dle projektové dokumentace</t>
  </si>
  <si>
    <t>-1091823035</t>
  </si>
  <si>
    <t>K</t>
  </si>
  <si>
    <t>741210001</t>
  </si>
  <si>
    <t>Montáž rozvodnice oceloplechová nebo plastová běžná do 20 kg</t>
  </si>
  <si>
    <t>kus</t>
  </si>
  <si>
    <t>CS ÚRS 2025 01</t>
  </si>
  <si>
    <t>16</t>
  </si>
  <si>
    <t>-928384446</t>
  </si>
  <si>
    <t>02</t>
  </si>
  <si>
    <t>Anténa</t>
  </si>
  <si>
    <t>54</t>
  </si>
  <si>
    <t>742420001</t>
  </si>
  <si>
    <t>Montáž venkovní televizní antény</t>
  </si>
  <si>
    <t>281686508</t>
  </si>
  <si>
    <t>55</t>
  </si>
  <si>
    <t>38454001</t>
  </si>
  <si>
    <t>anténa pro příjem DVB-T2 19 dBi bez zdroje filtr LTE třmen na uchycení hliník a sklolaminát</t>
  </si>
  <si>
    <t>32</t>
  </si>
  <si>
    <t>1721629956</t>
  </si>
  <si>
    <t>03</t>
  </si>
  <si>
    <t>Přístroje</t>
  </si>
  <si>
    <t>56</t>
  </si>
  <si>
    <t>742330044</t>
  </si>
  <si>
    <t>Montáž datové zásuvky 1 až 6 pozic</t>
  </si>
  <si>
    <t>-195200766</t>
  </si>
  <si>
    <t>57</t>
  </si>
  <si>
    <t>37451180</t>
  </si>
  <si>
    <t>modul zásuvkový 1xRJ45 osazený 22,5x45mm se záclonkou úhlový UTP Cat5E</t>
  </si>
  <si>
    <t>-637209235</t>
  </si>
  <si>
    <t>58</t>
  </si>
  <si>
    <t>742420121</t>
  </si>
  <si>
    <t>Montáž televizní zásuvky koncové nebo průběžné</t>
  </si>
  <si>
    <t>-1933511252</t>
  </si>
  <si>
    <t>59</t>
  </si>
  <si>
    <t>37451025</t>
  </si>
  <si>
    <t>zásuvka koncová TV/R bez krabičky a bez víčka útlum 3dB</t>
  </si>
  <si>
    <t>-1169352698</t>
  </si>
  <si>
    <t>64</t>
  </si>
  <si>
    <t>742330061</t>
  </si>
  <si>
    <t>Montáž přístupového bodu včetně nastavení</t>
  </si>
  <si>
    <t>-143081724</t>
  </si>
  <si>
    <t>65</t>
  </si>
  <si>
    <t>40371012</t>
  </si>
  <si>
    <t>bod přístupový vnitřní, WiFi 6</t>
  </si>
  <si>
    <t>1017638970</t>
  </si>
  <si>
    <t>66</t>
  </si>
  <si>
    <t>742123001</t>
  </si>
  <si>
    <t>Montáž přepěťové ochrany pro slaboproudá zařízení</t>
  </si>
  <si>
    <t>-865104511</t>
  </si>
  <si>
    <t>67</t>
  </si>
  <si>
    <t>10.741.364</t>
  </si>
  <si>
    <t>Svodič H30 přepětí pro koaxiální rozvody</t>
  </si>
  <si>
    <t>551618776</t>
  </si>
  <si>
    <t>P</t>
  </si>
  <si>
    <t>Poznámka k položce:_x000d_
H30/6 je určen pro ochranu koaxiálního vedení 50 ? nebo 75 ? proti účinkům indukovaného přepětí na rozhraní ochranných zón LPZ 1-2 p odle ČSN EN 62305 ed. 2. Používá se především pro ochranu kamer a koncentrátorů videosignálů, především u zabezpečova</t>
  </si>
  <si>
    <t>04</t>
  </si>
  <si>
    <t>Kabeláž</t>
  </si>
  <si>
    <t>62</t>
  </si>
  <si>
    <t>742121001</t>
  </si>
  <si>
    <t>Montáž kabelů sdělovacích pro vnitřní rozvody do 15 žil</t>
  </si>
  <si>
    <t>m</t>
  </si>
  <si>
    <t>-627326338</t>
  </si>
  <si>
    <t>63</t>
  </si>
  <si>
    <t>34121300</t>
  </si>
  <si>
    <t>kabel koaxiální stíněný 1xAl a opletením z CuSn drátků 48x0,12mm2, plášť PVC bílý, jádro CU pr. 1mm</t>
  </si>
  <si>
    <t>-1971157719</t>
  </si>
  <si>
    <t>Poznámka k položce:_x000d_
impedance 75 Ohm, pr. kabelu 6,50mm</t>
  </si>
  <si>
    <t>60</t>
  </si>
  <si>
    <t>742124002</t>
  </si>
  <si>
    <t>Montáž kabelů datových FTP, UTP, STP pro vnitřní rozvody do trubky</t>
  </si>
  <si>
    <t>1547853553</t>
  </si>
  <si>
    <t>61</t>
  </si>
  <si>
    <t>34121262</t>
  </si>
  <si>
    <t>kabel datový jádro Cu plné plášť PVC (U/UTP) kategorie 5e</t>
  </si>
  <si>
    <t>-5170090</t>
  </si>
  <si>
    <t>Poznámka k položce:_x000d_
U/UTP, průměr kabelu 5mm</t>
  </si>
  <si>
    <t>05</t>
  </si>
  <si>
    <t>Elektroinstalace</t>
  </si>
  <si>
    <t>47</t>
  </si>
  <si>
    <t>468091112</t>
  </si>
  <si>
    <t>Vysekání kapes a výklenků ve zdivu z lehkých betonů, dutých cihel a tvárnic pro krabice 10x10x8 cm</t>
  </si>
  <si>
    <t>-1552294927</t>
  </si>
  <si>
    <t>48</t>
  </si>
  <si>
    <t>468091113</t>
  </si>
  <si>
    <t>Vysekání kapes a výklenků ve zdivu z lehkých betonů, dutých cihel a tvárnic pro krabice 15x15x10 cm</t>
  </si>
  <si>
    <t>-700811239</t>
  </si>
  <si>
    <t>41</t>
  </si>
  <si>
    <t>468101412</t>
  </si>
  <si>
    <t>Vysekání rýh pro montáž trubek a kabelů v cihelných zdech hl do 3 cm a š přes 3 do 5 cm</t>
  </si>
  <si>
    <t>1523886136</t>
  </si>
  <si>
    <t>46</t>
  </si>
  <si>
    <t>58541233</t>
  </si>
  <si>
    <t>pojivo sádrové normálně tuhnoucí pro instalace</t>
  </si>
  <si>
    <t>t</t>
  </si>
  <si>
    <t>554975381</t>
  </si>
  <si>
    <t>68</t>
  </si>
  <si>
    <t>742110002</t>
  </si>
  <si>
    <t>Montáž trubek pro slaboproud plastových ohebných uložených pod omítku</t>
  </si>
  <si>
    <t>1192058914</t>
  </si>
  <si>
    <t>69</t>
  </si>
  <si>
    <t>34571378</t>
  </si>
  <si>
    <t>trubka elektroinstalační ohebná lehce odolná z PVC-U D 24,5/32mm poloměr ohybu &gt;130mm</t>
  </si>
  <si>
    <t>-704250526</t>
  </si>
  <si>
    <t>06</t>
  </si>
  <si>
    <t>Ostatní</t>
  </si>
  <si>
    <t>50</t>
  </si>
  <si>
    <t>469971111</t>
  </si>
  <si>
    <t>Svislá doprava suti a vybouraných hmot při elektromontážích za první podlaží</t>
  </si>
  <si>
    <t>-1197746446</t>
  </si>
  <si>
    <t>51</t>
  </si>
  <si>
    <t>469971121</t>
  </si>
  <si>
    <t>Příplatek ke svislé dopravě suti a vybouraných hmot při elektromontážích za každé další podlaží</t>
  </si>
  <si>
    <t>1493975667</t>
  </si>
  <si>
    <t>49</t>
  </si>
  <si>
    <t>741810002</t>
  </si>
  <si>
    <t>Celková prohlídka elektrického rozvodu a zařízení přes 100 000 do 500 000,- Kč</t>
  </si>
  <si>
    <t>1017974891</t>
  </si>
  <si>
    <t>52</t>
  </si>
  <si>
    <t>998741102</t>
  </si>
  <si>
    <t>Přesun hmot tonážní pro silnoproud v objektech v přes 6 do 12 m</t>
  </si>
  <si>
    <t>-1209501781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</si>
</sst>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24_151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BJ Petřvald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3. 3. 2025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'ES - Slaboproud'!J30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'ES - Slaboproud'!P122</f>
        <v>0</v>
      </c>
      <c r="AV95" s="124">
        <f>'ES - Slaboproud'!J33</f>
        <v>0</v>
      </c>
      <c r="AW95" s="124">
        <f>'ES - Slaboproud'!J34</f>
        <v>0</v>
      </c>
      <c r="AX95" s="124">
        <f>'ES - Slaboproud'!J35</f>
        <v>0</v>
      </c>
      <c r="AY95" s="124">
        <f>'ES - Slaboproud'!J36</f>
        <v>0</v>
      </c>
      <c r="AZ95" s="124">
        <f>'ES - Slaboproud'!F33</f>
        <v>0</v>
      </c>
      <c r="BA95" s="124">
        <f>'ES - Slaboproud'!F34</f>
        <v>0</v>
      </c>
      <c r="BB95" s="124">
        <f>'ES - Slaboproud'!F35</f>
        <v>0</v>
      </c>
      <c r="BC95" s="124">
        <f>'ES - Slaboproud'!F36</f>
        <v>0</v>
      </c>
      <c r="BD95" s="126">
        <f>'ES - Slaboproud'!F37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83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s0jR5m2vRzsDyr76O5yT2UqEDa371gtaTWEnQ2Sghc46utsyUEGzlyIL2hT47PGqg1mDDSTP2uGqDZLqH/vmSw==" hashValue="F+4DFOC9Q2Xoa/gPNi9ijsVFNpy43w0Ljp+vmRQJMTDQu2u69SH14UlXxG/kU3uDqRs3JTCCTcT2VZL+lAzX5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ES - Slaboprou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83</v>
      </c>
    </row>
    <row r="4" s="1" customFormat="1" ht="24.96" customHeight="1">
      <c r="B4" s="16"/>
      <c r="D4" s="130" t="s">
        <v>84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stavby'!K6</f>
        <v>BJ Petřvald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3. 3. 2025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26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27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29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26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31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26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33</v>
      </c>
      <c r="E30" s="34"/>
      <c r="F30" s="34"/>
      <c r="G30" s="34"/>
      <c r="H30" s="34"/>
      <c r="I30" s="34"/>
      <c r="J30" s="143">
        <f>ROUND(J122,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35</v>
      </c>
      <c r="G32" s="34"/>
      <c r="H32" s="34"/>
      <c r="I32" s="144" t="s">
        <v>34</v>
      </c>
      <c r="J32" s="144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37</v>
      </c>
      <c r="E33" s="132" t="s">
        <v>38</v>
      </c>
      <c r="F33" s="146">
        <f>ROUND((SUM(BE122:BE158)),  2)</f>
        <v>0</v>
      </c>
      <c r="G33" s="34"/>
      <c r="H33" s="34"/>
      <c r="I33" s="147">
        <v>0.20999999999999999</v>
      </c>
      <c r="J33" s="146">
        <f>ROUND(((SUM(BE122:BE158))*I33),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39</v>
      </c>
      <c r="F34" s="146">
        <f>ROUND((SUM(BF122:BF158)),  2)</f>
        <v>0</v>
      </c>
      <c r="G34" s="34"/>
      <c r="H34" s="34"/>
      <c r="I34" s="147">
        <v>0.12</v>
      </c>
      <c r="J34" s="146">
        <f>ROUND(((SUM(BF122:BF158))*I34),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40</v>
      </c>
      <c r="F35" s="146">
        <f>ROUND((SUM(BG122:BG158)),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41</v>
      </c>
      <c r="F36" s="146">
        <f>ROUND((SUM(BH122:BH158)),  2)</f>
        <v>0</v>
      </c>
      <c r="G36" s="34"/>
      <c r="H36" s="34"/>
      <c r="I36" s="147">
        <v>0.12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42</v>
      </c>
      <c r="F37" s="146">
        <f>ROUND((SUM(BI122:BI158)),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>BJ Petřvald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ES - Slaboproud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3. 3. 2025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88</v>
      </c>
      <c r="D94" s="168"/>
      <c r="E94" s="168"/>
      <c r="F94" s="168"/>
      <c r="G94" s="168"/>
      <c r="H94" s="168"/>
      <c r="I94" s="168"/>
      <c r="J94" s="169" t="s">
        <v>89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90</v>
      </c>
      <c r="D96" s="36"/>
      <c r="E96" s="36"/>
      <c r="F96" s="36"/>
      <c r="G96" s="36"/>
      <c r="H96" s="36"/>
      <c r="I96" s="36"/>
      <c r="J96" s="106">
        <f>J122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91</v>
      </c>
    </row>
    <row r="97" s="9" customFormat="1" ht="24.96" customHeight="1">
      <c r="A97" s="9"/>
      <c r="B97" s="171"/>
      <c r="C97" s="172"/>
      <c r="D97" s="173" t="s">
        <v>92</v>
      </c>
      <c r="E97" s="174"/>
      <c r="F97" s="174"/>
      <c r="G97" s="174"/>
      <c r="H97" s="174"/>
      <c r="I97" s="174"/>
      <c r="J97" s="175">
        <f>J123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1"/>
      <c r="C98" s="172"/>
      <c r="D98" s="173" t="s">
        <v>93</v>
      </c>
      <c r="E98" s="174"/>
      <c r="F98" s="174"/>
      <c r="G98" s="174"/>
      <c r="H98" s="174"/>
      <c r="I98" s="174"/>
      <c r="J98" s="175">
        <f>J127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1"/>
      <c r="C99" s="172"/>
      <c r="D99" s="173" t="s">
        <v>94</v>
      </c>
      <c r="E99" s="174"/>
      <c r="F99" s="174"/>
      <c r="G99" s="174"/>
      <c r="H99" s="174"/>
      <c r="I99" s="174"/>
      <c r="J99" s="175">
        <f>J130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1"/>
      <c r="C100" s="172"/>
      <c r="D100" s="173" t="s">
        <v>95</v>
      </c>
      <c r="E100" s="174"/>
      <c r="F100" s="174"/>
      <c r="G100" s="174"/>
      <c r="H100" s="174"/>
      <c r="I100" s="174"/>
      <c r="J100" s="175">
        <f>J140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1"/>
      <c r="C101" s="172"/>
      <c r="D101" s="173" t="s">
        <v>96</v>
      </c>
      <c r="E101" s="174"/>
      <c r="F101" s="174"/>
      <c r="G101" s="174"/>
      <c r="H101" s="174"/>
      <c r="I101" s="174"/>
      <c r="J101" s="175">
        <f>J147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1"/>
      <c r="C102" s="172"/>
      <c r="D102" s="173" t="s">
        <v>97</v>
      </c>
      <c r="E102" s="174"/>
      <c r="F102" s="174"/>
      <c r="G102" s="174"/>
      <c r="H102" s="174"/>
      <c r="I102" s="174"/>
      <c r="J102" s="175">
        <f>J154</f>
        <v>0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98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166" t="str">
        <f>E7</f>
        <v>BJ Petřvald</v>
      </c>
      <c r="F112" s="28"/>
      <c r="G112" s="28"/>
      <c r="H112" s="28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85</v>
      </c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E9</f>
        <v>ES - Slaboproud</v>
      </c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F12</f>
        <v xml:space="preserve"> </v>
      </c>
      <c r="G116" s="36"/>
      <c r="H116" s="36"/>
      <c r="I116" s="28" t="s">
        <v>22</v>
      </c>
      <c r="J116" s="75" t="str">
        <f>IF(J12="","",J12)</f>
        <v>3. 3. 2025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E15</f>
        <v xml:space="preserve"> </v>
      </c>
      <c r="G118" s="36"/>
      <c r="H118" s="36"/>
      <c r="I118" s="28" t="s">
        <v>29</v>
      </c>
      <c r="J118" s="32" t="str">
        <f>E21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6"/>
      <c r="E119" s="36"/>
      <c r="F119" s="23" t="str">
        <f>IF(E18="","",E18)</f>
        <v>Vyplň údaj</v>
      </c>
      <c r="G119" s="36"/>
      <c r="H119" s="36"/>
      <c r="I119" s="28" t="s">
        <v>31</v>
      </c>
      <c r="J119" s="32" t="str">
        <f>E24</f>
        <v xml:space="preserve"> 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177"/>
      <c r="B121" s="178"/>
      <c r="C121" s="179" t="s">
        <v>99</v>
      </c>
      <c r="D121" s="180" t="s">
        <v>58</v>
      </c>
      <c r="E121" s="180" t="s">
        <v>54</v>
      </c>
      <c r="F121" s="180" t="s">
        <v>55</v>
      </c>
      <c r="G121" s="180" t="s">
        <v>100</v>
      </c>
      <c r="H121" s="180" t="s">
        <v>101</v>
      </c>
      <c r="I121" s="180" t="s">
        <v>102</v>
      </c>
      <c r="J121" s="180" t="s">
        <v>89</v>
      </c>
      <c r="K121" s="181" t="s">
        <v>103</v>
      </c>
      <c r="L121" s="182"/>
      <c r="M121" s="96" t="s">
        <v>1</v>
      </c>
      <c r="N121" s="97" t="s">
        <v>37</v>
      </c>
      <c r="O121" s="97" t="s">
        <v>104</v>
      </c>
      <c r="P121" s="97" t="s">
        <v>105</v>
      </c>
      <c r="Q121" s="97" t="s">
        <v>106</v>
      </c>
      <c r="R121" s="97" t="s">
        <v>107</v>
      </c>
      <c r="S121" s="97" t="s">
        <v>108</v>
      </c>
      <c r="T121" s="98" t="s">
        <v>109</v>
      </c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7"/>
      <c r="AE121" s="177"/>
    </row>
    <row r="122" s="2" customFormat="1" ht="22.8" customHeight="1">
      <c r="A122" s="34"/>
      <c r="B122" s="35"/>
      <c r="C122" s="103" t="s">
        <v>110</v>
      </c>
      <c r="D122" s="36"/>
      <c r="E122" s="36"/>
      <c r="F122" s="36"/>
      <c r="G122" s="36"/>
      <c r="H122" s="36"/>
      <c r="I122" s="36"/>
      <c r="J122" s="183">
        <f>BK122</f>
        <v>0</v>
      </c>
      <c r="K122" s="36"/>
      <c r="L122" s="40"/>
      <c r="M122" s="99"/>
      <c r="N122" s="184"/>
      <c r="O122" s="100"/>
      <c r="P122" s="185">
        <f>P123+P127+P130+P140+P147+P154</f>
        <v>0</v>
      </c>
      <c r="Q122" s="100"/>
      <c r="R122" s="185">
        <f>R123+R127+R130+R140+R147+R154</f>
        <v>0.074184</v>
      </c>
      <c r="S122" s="100"/>
      <c r="T122" s="186">
        <f>T123+T127+T130+T140+T147+T154</f>
        <v>0.26600000000000001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72</v>
      </c>
      <c r="AU122" s="13" t="s">
        <v>91</v>
      </c>
      <c r="BK122" s="187">
        <f>BK123+BK127+BK130+BK140+BK147+BK154</f>
        <v>0</v>
      </c>
    </row>
    <row r="123" s="11" customFormat="1" ht="25.92" customHeight="1">
      <c r="A123" s="11"/>
      <c r="B123" s="188"/>
      <c r="C123" s="189"/>
      <c r="D123" s="190" t="s">
        <v>72</v>
      </c>
      <c r="E123" s="191" t="s">
        <v>111</v>
      </c>
      <c r="F123" s="191" t="s">
        <v>112</v>
      </c>
      <c r="G123" s="189"/>
      <c r="H123" s="189"/>
      <c r="I123" s="192"/>
      <c r="J123" s="193">
        <f>BK123</f>
        <v>0</v>
      </c>
      <c r="K123" s="189"/>
      <c r="L123" s="194"/>
      <c r="M123" s="195"/>
      <c r="N123" s="196"/>
      <c r="O123" s="196"/>
      <c r="P123" s="197">
        <f>SUM(P124:P126)</f>
        <v>0</v>
      </c>
      <c r="Q123" s="196"/>
      <c r="R123" s="197">
        <f>SUM(R124:R126)</f>
        <v>0</v>
      </c>
      <c r="S123" s="196"/>
      <c r="T123" s="198">
        <f>SUM(T124:T126)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9" t="s">
        <v>81</v>
      </c>
      <c r="AT123" s="200" t="s">
        <v>72</v>
      </c>
      <c r="AU123" s="200" t="s">
        <v>73</v>
      </c>
      <c r="AY123" s="199" t="s">
        <v>113</v>
      </c>
      <c r="BK123" s="201">
        <f>SUM(BK124:BK126)</f>
        <v>0</v>
      </c>
    </row>
    <row r="124" s="2" customFormat="1" ht="16.5" customHeight="1">
      <c r="A124" s="34"/>
      <c r="B124" s="35"/>
      <c r="C124" s="202" t="s">
        <v>81</v>
      </c>
      <c r="D124" s="202" t="s">
        <v>114</v>
      </c>
      <c r="E124" s="203" t="s">
        <v>115</v>
      </c>
      <c r="F124" s="204" t="s">
        <v>116</v>
      </c>
      <c r="G124" s="205" t="s">
        <v>117</v>
      </c>
      <c r="H124" s="206">
        <v>1</v>
      </c>
      <c r="I124" s="207"/>
      <c r="J124" s="208">
        <f>ROUND(I124*H124,2)</f>
        <v>0</v>
      </c>
      <c r="K124" s="204" t="s">
        <v>1</v>
      </c>
      <c r="L124" s="209"/>
      <c r="M124" s="210" t="s">
        <v>1</v>
      </c>
      <c r="N124" s="211" t="s">
        <v>38</v>
      </c>
      <c r="O124" s="87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118</v>
      </c>
      <c r="AT124" s="214" t="s">
        <v>114</v>
      </c>
      <c r="AU124" s="214" t="s">
        <v>81</v>
      </c>
      <c r="AY124" s="13" t="s">
        <v>113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3" t="s">
        <v>81</v>
      </c>
      <c r="BK124" s="215">
        <f>ROUND(I124*H124,2)</f>
        <v>0</v>
      </c>
      <c r="BL124" s="13" t="s">
        <v>119</v>
      </c>
      <c r="BM124" s="214" t="s">
        <v>120</v>
      </c>
    </row>
    <row r="125" s="2" customFormat="1" ht="16.5" customHeight="1">
      <c r="A125" s="34"/>
      <c r="B125" s="35"/>
      <c r="C125" s="202" t="s">
        <v>121</v>
      </c>
      <c r="D125" s="202" t="s">
        <v>114</v>
      </c>
      <c r="E125" s="203" t="s">
        <v>122</v>
      </c>
      <c r="F125" s="204" t="s">
        <v>123</v>
      </c>
      <c r="G125" s="205" t="s">
        <v>117</v>
      </c>
      <c r="H125" s="206">
        <v>1</v>
      </c>
      <c r="I125" s="207"/>
      <c r="J125" s="208">
        <f>ROUND(I125*H125,2)</f>
        <v>0</v>
      </c>
      <c r="K125" s="204" t="s">
        <v>1</v>
      </c>
      <c r="L125" s="209"/>
      <c r="M125" s="210" t="s">
        <v>1</v>
      </c>
      <c r="N125" s="211" t="s">
        <v>38</v>
      </c>
      <c r="O125" s="87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4" t="s">
        <v>118</v>
      </c>
      <c r="AT125" s="214" t="s">
        <v>114</v>
      </c>
      <c r="AU125" s="214" t="s">
        <v>81</v>
      </c>
      <c r="AY125" s="13" t="s">
        <v>113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3" t="s">
        <v>81</v>
      </c>
      <c r="BK125" s="215">
        <f>ROUND(I125*H125,2)</f>
        <v>0</v>
      </c>
      <c r="BL125" s="13" t="s">
        <v>119</v>
      </c>
      <c r="BM125" s="214" t="s">
        <v>124</v>
      </c>
    </row>
    <row r="126" s="2" customFormat="1" ht="24.15" customHeight="1">
      <c r="A126" s="34"/>
      <c r="B126" s="35"/>
      <c r="C126" s="216" t="s">
        <v>83</v>
      </c>
      <c r="D126" s="216" t="s">
        <v>125</v>
      </c>
      <c r="E126" s="217" t="s">
        <v>126</v>
      </c>
      <c r="F126" s="218" t="s">
        <v>127</v>
      </c>
      <c r="G126" s="219" t="s">
        <v>128</v>
      </c>
      <c r="H126" s="220">
        <v>2</v>
      </c>
      <c r="I126" s="221"/>
      <c r="J126" s="222">
        <f>ROUND(I126*H126,2)</f>
        <v>0</v>
      </c>
      <c r="K126" s="218" t="s">
        <v>129</v>
      </c>
      <c r="L126" s="40"/>
      <c r="M126" s="223" t="s">
        <v>1</v>
      </c>
      <c r="N126" s="224" t="s">
        <v>38</v>
      </c>
      <c r="O126" s="87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4" t="s">
        <v>130</v>
      </c>
      <c r="AT126" s="214" t="s">
        <v>125</v>
      </c>
      <c r="AU126" s="214" t="s">
        <v>81</v>
      </c>
      <c r="AY126" s="13" t="s">
        <v>113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3" t="s">
        <v>81</v>
      </c>
      <c r="BK126" s="215">
        <f>ROUND(I126*H126,2)</f>
        <v>0</v>
      </c>
      <c r="BL126" s="13" t="s">
        <v>130</v>
      </c>
      <c r="BM126" s="214" t="s">
        <v>131</v>
      </c>
    </row>
    <row r="127" s="11" customFormat="1" ht="25.92" customHeight="1">
      <c r="A127" s="11"/>
      <c r="B127" s="188"/>
      <c r="C127" s="189"/>
      <c r="D127" s="190" t="s">
        <v>72</v>
      </c>
      <c r="E127" s="191" t="s">
        <v>132</v>
      </c>
      <c r="F127" s="191" t="s">
        <v>133</v>
      </c>
      <c r="G127" s="189"/>
      <c r="H127" s="189"/>
      <c r="I127" s="192"/>
      <c r="J127" s="193">
        <f>BK127</f>
        <v>0</v>
      </c>
      <c r="K127" s="189"/>
      <c r="L127" s="194"/>
      <c r="M127" s="195"/>
      <c r="N127" s="196"/>
      <c r="O127" s="196"/>
      <c r="P127" s="197">
        <f>SUM(P128:P129)</f>
        <v>0</v>
      </c>
      <c r="Q127" s="196"/>
      <c r="R127" s="197">
        <f>SUM(R128:R129)</f>
        <v>0.00089999999999999998</v>
      </c>
      <c r="S127" s="196"/>
      <c r="T127" s="198">
        <f>SUM(T128:T129)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199" t="s">
        <v>81</v>
      </c>
      <c r="AT127" s="200" t="s">
        <v>72</v>
      </c>
      <c r="AU127" s="200" t="s">
        <v>73</v>
      </c>
      <c r="AY127" s="199" t="s">
        <v>113</v>
      </c>
      <c r="BK127" s="201">
        <f>SUM(BK128:BK129)</f>
        <v>0</v>
      </c>
    </row>
    <row r="128" s="2" customFormat="1" ht="16.5" customHeight="1">
      <c r="A128" s="34"/>
      <c r="B128" s="35"/>
      <c r="C128" s="216" t="s">
        <v>134</v>
      </c>
      <c r="D128" s="216" t="s">
        <v>125</v>
      </c>
      <c r="E128" s="217" t="s">
        <v>135</v>
      </c>
      <c r="F128" s="218" t="s">
        <v>136</v>
      </c>
      <c r="G128" s="219" t="s">
        <v>128</v>
      </c>
      <c r="H128" s="220">
        <v>1</v>
      </c>
      <c r="I128" s="221"/>
      <c r="J128" s="222">
        <f>ROUND(I128*H128,2)</f>
        <v>0</v>
      </c>
      <c r="K128" s="218" t="s">
        <v>129</v>
      </c>
      <c r="L128" s="40"/>
      <c r="M128" s="223" t="s">
        <v>1</v>
      </c>
      <c r="N128" s="224" t="s">
        <v>38</v>
      </c>
      <c r="O128" s="87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4" t="s">
        <v>130</v>
      </c>
      <c r="AT128" s="214" t="s">
        <v>125</v>
      </c>
      <c r="AU128" s="214" t="s">
        <v>81</v>
      </c>
      <c r="AY128" s="13" t="s">
        <v>113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3" t="s">
        <v>81</v>
      </c>
      <c r="BK128" s="215">
        <f>ROUND(I128*H128,2)</f>
        <v>0</v>
      </c>
      <c r="BL128" s="13" t="s">
        <v>130</v>
      </c>
      <c r="BM128" s="214" t="s">
        <v>137</v>
      </c>
    </row>
    <row r="129" s="2" customFormat="1" ht="24.15" customHeight="1">
      <c r="A129" s="34"/>
      <c r="B129" s="35"/>
      <c r="C129" s="202" t="s">
        <v>138</v>
      </c>
      <c r="D129" s="202" t="s">
        <v>114</v>
      </c>
      <c r="E129" s="203" t="s">
        <v>139</v>
      </c>
      <c r="F129" s="204" t="s">
        <v>140</v>
      </c>
      <c r="G129" s="205" t="s">
        <v>128</v>
      </c>
      <c r="H129" s="206">
        <v>1</v>
      </c>
      <c r="I129" s="207"/>
      <c r="J129" s="208">
        <f>ROUND(I129*H129,2)</f>
        <v>0</v>
      </c>
      <c r="K129" s="204" t="s">
        <v>129</v>
      </c>
      <c r="L129" s="209"/>
      <c r="M129" s="210" t="s">
        <v>1</v>
      </c>
      <c r="N129" s="211" t="s">
        <v>38</v>
      </c>
      <c r="O129" s="87"/>
      <c r="P129" s="212">
        <f>O129*H129</f>
        <v>0</v>
      </c>
      <c r="Q129" s="212">
        <v>0.00089999999999999998</v>
      </c>
      <c r="R129" s="212">
        <f>Q129*H129</f>
        <v>0.00089999999999999998</v>
      </c>
      <c r="S129" s="212">
        <v>0</v>
      </c>
      <c r="T129" s="21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141</v>
      </c>
      <c r="AT129" s="214" t="s">
        <v>114</v>
      </c>
      <c r="AU129" s="214" t="s">
        <v>81</v>
      </c>
      <c r="AY129" s="13" t="s">
        <v>113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3" t="s">
        <v>81</v>
      </c>
      <c r="BK129" s="215">
        <f>ROUND(I129*H129,2)</f>
        <v>0</v>
      </c>
      <c r="BL129" s="13" t="s">
        <v>130</v>
      </c>
      <c r="BM129" s="214" t="s">
        <v>142</v>
      </c>
    </row>
    <row r="130" s="11" customFormat="1" ht="25.92" customHeight="1">
      <c r="A130" s="11"/>
      <c r="B130" s="188"/>
      <c r="C130" s="189"/>
      <c r="D130" s="190" t="s">
        <v>72</v>
      </c>
      <c r="E130" s="191" t="s">
        <v>143</v>
      </c>
      <c r="F130" s="191" t="s">
        <v>144</v>
      </c>
      <c r="G130" s="189"/>
      <c r="H130" s="189"/>
      <c r="I130" s="192"/>
      <c r="J130" s="193">
        <f>BK130</f>
        <v>0</v>
      </c>
      <c r="K130" s="189"/>
      <c r="L130" s="194"/>
      <c r="M130" s="195"/>
      <c r="N130" s="196"/>
      <c r="O130" s="196"/>
      <c r="P130" s="197">
        <f>SUM(P131:P139)</f>
        <v>0</v>
      </c>
      <c r="Q130" s="196"/>
      <c r="R130" s="197">
        <f>SUM(R131:R139)</f>
        <v>0.0018599999999999999</v>
      </c>
      <c r="S130" s="196"/>
      <c r="T130" s="198">
        <f>SUM(T131:T139)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99" t="s">
        <v>81</v>
      </c>
      <c r="AT130" s="200" t="s">
        <v>72</v>
      </c>
      <c r="AU130" s="200" t="s">
        <v>73</v>
      </c>
      <c r="AY130" s="199" t="s">
        <v>113</v>
      </c>
      <c r="BK130" s="201">
        <f>SUM(BK131:BK139)</f>
        <v>0</v>
      </c>
    </row>
    <row r="131" s="2" customFormat="1" ht="16.5" customHeight="1">
      <c r="A131" s="34"/>
      <c r="B131" s="35"/>
      <c r="C131" s="216" t="s">
        <v>145</v>
      </c>
      <c r="D131" s="216" t="s">
        <v>125</v>
      </c>
      <c r="E131" s="217" t="s">
        <v>146</v>
      </c>
      <c r="F131" s="218" t="s">
        <v>147</v>
      </c>
      <c r="G131" s="219" t="s">
        <v>128</v>
      </c>
      <c r="H131" s="220">
        <v>3</v>
      </c>
      <c r="I131" s="221"/>
      <c r="J131" s="222">
        <f>ROUND(I131*H131,2)</f>
        <v>0</v>
      </c>
      <c r="K131" s="218" t="s">
        <v>129</v>
      </c>
      <c r="L131" s="40"/>
      <c r="M131" s="223" t="s">
        <v>1</v>
      </c>
      <c r="N131" s="224" t="s">
        <v>38</v>
      </c>
      <c r="O131" s="87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119</v>
      </c>
      <c r="AT131" s="214" t="s">
        <v>125</v>
      </c>
      <c r="AU131" s="214" t="s">
        <v>81</v>
      </c>
      <c r="AY131" s="13" t="s">
        <v>113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3" t="s">
        <v>81</v>
      </c>
      <c r="BK131" s="215">
        <f>ROUND(I131*H131,2)</f>
        <v>0</v>
      </c>
      <c r="BL131" s="13" t="s">
        <v>119</v>
      </c>
      <c r="BM131" s="214" t="s">
        <v>148</v>
      </c>
    </row>
    <row r="132" s="2" customFormat="1" ht="24.15" customHeight="1">
      <c r="A132" s="34"/>
      <c r="B132" s="35"/>
      <c r="C132" s="202" t="s">
        <v>149</v>
      </c>
      <c r="D132" s="202" t="s">
        <v>114</v>
      </c>
      <c r="E132" s="203" t="s">
        <v>150</v>
      </c>
      <c r="F132" s="204" t="s">
        <v>151</v>
      </c>
      <c r="G132" s="205" t="s">
        <v>128</v>
      </c>
      <c r="H132" s="206">
        <v>3</v>
      </c>
      <c r="I132" s="207"/>
      <c r="J132" s="208">
        <f>ROUND(I132*H132,2)</f>
        <v>0</v>
      </c>
      <c r="K132" s="204" t="s">
        <v>129</v>
      </c>
      <c r="L132" s="209"/>
      <c r="M132" s="210" t="s">
        <v>1</v>
      </c>
      <c r="N132" s="211" t="s">
        <v>38</v>
      </c>
      <c r="O132" s="87"/>
      <c r="P132" s="212">
        <f>O132*H132</f>
        <v>0</v>
      </c>
      <c r="Q132" s="212">
        <v>0.00010000000000000001</v>
      </c>
      <c r="R132" s="212">
        <f>Q132*H132</f>
        <v>0.00030000000000000003</v>
      </c>
      <c r="S132" s="212">
        <v>0</v>
      </c>
      <c r="T132" s="21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118</v>
      </c>
      <c r="AT132" s="214" t="s">
        <v>114</v>
      </c>
      <c r="AU132" s="214" t="s">
        <v>81</v>
      </c>
      <c r="AY132" s="13" t="s">
        <v>113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3" t="s">
        <v>81</v>
      </c>
      <c r="BK132" s="215">
        <f>ROUND(I132*H132,2)</f>
        <v>0</v>
      </c>
      <c r="BL132" s="13" t="s">
        <v>119</v>
      </c>
      <c r="BM132" s="214" t="s">
        <v>152</v>
      </c>
    </row>
    <row r="133" s="2" customFormat="1" ht="16.5" customHeight="1">
      <c r="A133" s="34"/>
      <c r="B133" s="35"/>
      <c r="C133" s="216" t="s">
        <v>153</v>
      </c>
      <c r="D133" s="216" t="s">
        <v>125</v>
      </c>
      <c r="E133" s="217" t="s">
        <v>154</v>
      </c>
      <c r="F133" s="218" t="s">
        <v>155</v>
      </c>
      <c r="G133" s="219" t="s">
        <v>128</v>
      </c>
      <c r="H133" s="220">
        <v>3</v>
      </c>
      <c r="I133" s="221"/>
      <c r="J133" s="222">
        <f>ROUND(I133*H133,2)</f>
        <v>0</v>
      </c>
      <c r="K133" s="218" t="s">
        <v>129</v>
      </c>
      <c r="L133" s="40"/>
      <c r="M133" s="223" t="s">
        <v>1</v>
      </c>
      <c r="N133" s="224" t="s">
        <v>38</v>
      </c>
      <c r="O133" s="87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4" t="s">
        <v>130</v>
      </c>
      <c r="AT133" s="214" t="s">
        <v>125</v>
      </c>
      <c r="AU133" s="214" t="s">
        <v>81</v>
      </c>
      <c r="AY133" s="13" t="s">
        <v>113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3" t="s">
        <v>81</v>
      </c>
      <c r="BK133" s="215">
        <f>ROUND(I133*H133,2)</f>
        <v>0</v>
      </c>
      <c r="BL133" s="13" t="s">
        <v>130</v>
      </c>
      <c r="BM133" s="214" t="s">
        <v>156</v>
      </c>
    </row>
    <row r="134" s="2" customFormat="1" ht="24.15" customHeight="1">
      <c r="A134" s="34"/>
      <c r="B134" s="35"/>
      <c r="C134" s="202" t="s">
        <v>157</v>
      </c>
      <c r="D134" s="202" t="s">
        <v>114</v>
      </c>
      <c r="E134" s="203" t="s">
        <v>158</v>
      </c>
      <c r="F134" s="204" t="s">
        <v>159</v>
      </c>
      <c r="G134" s="205" t="s">
        <v>128</v>
      </c>
      <c r="H134" s="206">
        <v>3</v>
      </c>
      <c r="I134" s="207"/>
      <c r="J134" s="208">
        <f>ROUND(I134*H134,2)</f>
        <v>0</v>
      </c>
      <c r="K134" s="204" t="s">
        <v>129</v>
      </c>
      <c r="L134" s="209"/>
      <c r="M134" s="210" t="s">
        <v>1</v>
      </c>
      <c r="N134" s="211" t="s">
        <v>38</v>
      </c>
      <c r="O134" s="87"/>
      <c r="P134" s="212">
        <f>O134*H134</f>
        <v>0</v>
      </c>
      <c r="Q134" s="212">
        <v>9.0000000000000006E-05</v>
      </c>
      <c r="R134" s="212">
        <f>Q134*H134</f>
        <v>0.00027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141</v>
      </c>
      <c r="AT134" s="214" t="s">
        <v>114</v>
      </c>
      <c r="AU134" s="214" t="s">
        <v>81</v>
      </c>
      <c r="AY134" s="13" t="s">
        <v>113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3" t="s">
        <v>81</v>
      </c>
      <c r="BK134" s="215">
        <f>ROUND(I134*H134,2)</f>
        <v>0</v>
      </c>
      <c r="BL134" s="13" t="s">
        <v>130</v>
      </c>
      <c r="BM134" s="214" t="s">
        <v>160</v>
      </c>
    </row>
    <row r="135" s="2" customFormat="1" ht="16.5" customHeight="1">
      <c r="A135" s="34"/>
      <c r="B135" s="35"/>
      <c r="C135" s="216" t="s">
        <v>161</v>
      </c>
      <c r="D135" s="216" t="s">
        <v>125</v>
      </c>
      <c r="E135" s="217" t="s">
        <v>162</v>
      </c>
      <c r="F135" s="218" t="s">
        <v>163</v>
      </c>
      <c r="G135" s="219" t="s">
        <v>128</v>
      </c>
      <c r="H135" s="220">
        <v>1</v>
      </c>
      <c r="I135" s="221"/>
      <c r="J135" s="222">
        <f>ROUND(I135*H135,2)</f>
        <v>0</v>
      </c>
      <c r="K135" s="218" t="s">
        <v>129</v>
      </c>
      <c r="L135" s="40"/>
      <c r="M135" s="223" t="s">
        <v>1</v>
      </c>
      <c r="N135" s="224" t="s">
        <v>38</v>
      </c>
      <c r="O135" s="87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119</v>
      </c>
      <c r="AT135" s="214" t="s">
        <v>125</v>
      </c>
      <c r="AU135" s="214" t="s">
        <v>81</v>
      </c>
      <c r="AY135" s="13" t="s">
        <v>113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3" t="s">
        <v>81</v>
      </c>
      <c r="BK135" s="215">
        <f>ROUND(I135*H135,2)</f>
        <v>0</v>
      </c>
      <c r="BL135" s="13" t="s">
        <v>119</v>
      </c>
      <c r="BM135" s="214" t="s">
        <v>164</v>
      </c>
    </row>
    <row r="136" s="2" customFormat="1" ht="16.5" customHeight="1">
      <c r="A136" s="34"/>
      <c r="B136" s="35"/>
      <c r="C136" s="202" t="s">
        <v>165</v>
      </c>
      <c r="D136" s="202" t="s">
        <v>114</v>
      </c>
      <c r="E136" s="203" t="s">
        <v>166</v>
      </c>
      <c r="F136" s="204" t="s">
        <v>167</v>
      </c>
      <c r="G136" s="205" t="s">
        <v>128</v>
      </c>
      <c r="H136" s="206">
        <v>1</v>
      </c>
      <c r="I136" s="207"/>
      <c r="J136" s="208">
        <f>ROUND(I136*H136,2)</f>
        <v>0</v>
      </c>
      <c r="K136" s="204" t="s">
        <v>129</v>
      </c>
      <c r="L136" s="209"/>
      <c r="M136" s="210" t="s">
        <v>1</v>
      </c>
      <c r="N136" s="211" t="s">
        <v>38</v>
      </c>
      <c r="O136" s="87"/>
      <c r="P136" s="212">
        <f>O136*H136</f>
        <v>0</v>
      </c>
      <c r="Q136" s="212">
        <v>0.0012899999999999999</v>
      </c>
      <c r="R136" s="212">
        <f>Q136*H136</f>
        <v>0.0012899999999999999</v>
      </c>
      <c r="S136" s="212">
        <v>0</v>
      </c>
      <c r="T136" s="21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118</v>
      </c>
      <c r="AT136" s="214" t="s">
        <v>114</v>
      </c>
      <c r="AU136" s="214" t="s">
        <v>81</v>
      </c>
      <c r="AY136" s="13" t="s">
        <v>113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3" t="s">
        <v>81</v>
      </c>
      <c r="BK136" s="215">
        <f>ROUND(I136*H136,2)</f>
        <v>0</v>
      </c>
      <c r="BL136" s="13" t="s">
        <v>119</v>
      </c>
      <c r="BM136" s="214" t="s">
        <v>168</v>
      </c>
    </row>
    <row r="137" s="2" customFormat="1" ht="21.75" customHeight="1">
      <c r="A137" s="34"/>
      <c r="B137" s="35"/>
      <c r="C137" s="216" t="s">
        <v>169</v>
      </c>
      <c r="D137" s="216" t="s">
        <v>125</v>
      </c>
      <c r="E137" s="217" t="s">
        <v>170</v>
      </c>
      <c r="F137" s="218" t="s">
        <v>171</v>
      </c>
      <c r="G137" s="219" t="s">
        <v>128</v>
      </c>
      <c r="H137" s="220">
        <v>1</v>
      </c>
      <c r="I137" s="221"/>
      <c r="J137" s="222">
        <f>ROUND(I137*H137,2)</f>
        <v>0</v>
      </c>
      <c r="K137" s="218" t="s">
        <v>129</v>
      </c>
      <c r="L137" s="40"/>
      <c r="M137" s="223" t="s">
        <v>1</v>
      </c>
      <c r="N137" s="224" t="s">
        <v>38</v>
      </c>
      <c r="O137" s="87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130</v>
      </c>
      <c r="AT137" s="214" t="s">
        <v>125</v>
      </c>
      <c r="AU137" s="214" t="s">
        <v>81</v>
      </c>
      <c r="AY137" s="13" t="s">
        <v>113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3" t="s">
        <v>81</v>
      </c>
      <c r="BK137" s="215">
        <f>ROUND(I137*H137,2)</f>
        <v>0</v>
      </c>
      <c r="BL137" s="13" t="s">
        <v>130</v>
      </c>
      <c r="BM137" s="214" t="s">
        <v>172</v>
      </c>
    </row>
    <row r="138" s="2" customFormat="1" ht="16.5" customHeight="1">
      <c r="A138" s="34"/>
      <c r="B138" s="35"/>
      <c r="C138" s="202" t="s">
        <v>173</v>
      </c>
      <c r="D138" s="202" t="s">
        <v>114</v>
      </c>
      <c r="E138" s="203" t="s">
        <v>174</v>
      </c>
      <c r="F138" s="204" t="s">
        <v>175</v>
      </c>
      <c r="G138" s="205" t="s">
        <v>128</v>
      </c>
      <c r="H138" s="206">
        <v>1</v>
      </c>
      <c r="I138" s="207"/>
      <c r="J138" s="208">
        <f>ROUND(I138*H138,2)</f>
        <v>0</v>
      </c>
      <c r="K138" s="204" t="s">
        <v>1</v>
      </c>
      <c r="L138" s="209"/>
      <c r="M138" s="210" t="s">
        <v>1</v>
      </c>
      <c r="N138" s="211" t="s">
        <v>38</v>
      </c>
      <c r="O138" s="87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141</v>
      </c>
      <c r="AT138" s="214" t="s">
        <v>114</v>
      </c>
      <c r="AU138" s="214" t="s">
        <v>81</v>
      </c>
      <c r="AY138" s="13" t="s">
        <v>113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3" t="s">
        <v>81</v>
      </c>
      <c r="BK138" s="215">
        <f>ROUND(I138*H138,2)</f>
        <v>0</v>
      </c>
      <c r="BL138" s="13" t="s">
        <v>130</v>
      </c>
      <c r="BM138" s="214" t="s">
        <v>176</v>
      </c>
    </row>
    <row r="139" s="2" customFormat="1">
      <c r="A139" s="34"/>
      <c r="B139" s="35"/>
      <c r="C139" s="36"/>
      <c r="D139" s="225" t="s">
        <v>177</v>
      </c>
      <c r="E139" s="36"/>
      <c r="F139" s="226" t="s">
        <v>178</v>
      </c>
      <c r="G139" s="36"/>
      <c r="H139" s="36"/>
      <c r="I139" s="227"/>
      <c r="J139" s="36"/>
      <c r="K139" s="36"/>
      <c r="L139" s="40"/>
      <c r="M139" s="228"/>
      <c r="N139" s="229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177</v>
      </c>
      <c r="AU139" s="13" t="s">
        <v>81</v>
      </c>
    </row>
    <row r="140" s="11" customFormat="1" ht="25.92" customHeight="1">
      <c r="A140" s="11"/>
      <c r="B140" s="188"/>
      <c r="C140" s="189"/>
      <c r="D140" s="190" t="s">
        <v>72</v>
      </c>
      <c r="E140" s="191" t="s">
        <v>179</v>
      </c>
      <c r="F140" s="191" t="s">
        <v>180</v>
      </c>
      <c r="G140" s="189"/>
      <c r="H140" s="189"/>
      <c r="I140" s="192"/>
      <c r="J140" s="193">
        <f>BK140</f>
        <v>0</v>
      </c>
      <c r="K140" s="189"/>
      <c r="L140" s="194"/>
      <c r="M140" s="195"/>
      <c r="N140" s="196"/>
      <c r="O140" s="196"/>
      <c r="P140" s="197">
        <f>SUM(P141:P146)</f>
        <v>0</v>
      </c>
      <c r="Q140" s="196"/>
      <c r="R140" s="197">
        <f>SUM(R141:R146)</f>
        <v>0.0030240000000000002</v>
      </c>
      <c r="S140" s="196"/>
      <c r="T140" s="198">
        <f>SUM(T141:T146)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99" t="s">
        <v>81</v>
      </c>
      <c r="AT140" s="200" t="s">
        <v>72</v>
      </c>
      <c r="AU140" s="200" t="s">
        <v>73</v>
      </c>
      <c r="AY140" s="199" t="s">
        <v>113</v>
      </c>
      <c r="BK140" s="201">
        <f>SUM(BK141:BK146)</f>
        <v>0</v>
      </c>
    </row>
    <row r="141" s="2" customFormat="1" ht="21.75" customHeight="1">
      <c r="A141" s="34"/>
      <c r="B141" s="35"/>
      <c r="C141" s="216" t="s">
        <v>181</v>
      </c>
      <c r="D141" s="216" t="s">
        <v>125</v>
      </c>
      <c r="E141" s="217" t="s">
        <v>182</v>
      </c>
      <c r="F141" s="218" t="s">
        <v>183</v>
      </c>
      <c r="G141" s="219" t="s">
        <v>184</v>
      </c>
      <c r="H141" s="220">
        <v>36</v>
      </c>
      <c r="I141" s="221"/>
      <c r="J141" s="222">
        <f>ROUND(I141*H141,2)</f>
        <v>0</v>
      </c>
      <c r="K141" s="218" t="s">
        <v>129</v>
      </c>
      <c r="L141" s="40"/>
      <c r="M141" s="223" t="s">
        <v>1</v>
      </c>
      <c r="N141" s="224" t="s">
        <v>38</v>
      </c>
      <c r="O141" s="87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130</v>
      </c>
      <c r="AT141" s="214" t="s">
        <v>125</v>
      </c>
      <c r="AU141" s="214" t="s">
        <v>81</v>
      </c>
      <c r="AY141" s="13" t="s">
        <v>113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3" t="s">
        <v>81</v>
      </c>
      <c r="BK141" s="215">
        <f>ROUND(I141*H141,2)</f>
        <v>0</v>
      </c>
      <c r="BL141" s="13" t="s">
        <v>130</v>
      </c>
      <c r="BM141" s="214" t="s">
        <v>185</v>
      </c>
    </row>
    <row r="142" s="2" customFormat="1" ht="33" customHeight="1">
      <c r="A142" s="34"/>
      <c r="B142" s="35"/>
      <c r="C142" s="202" t="s">
        <v>186</v>
      </c>
      <c r="D142" s="202" t="s">
        <v>114</v>
      </c>
      <c r="E142" s="203" t="s">
        <v>187</v>
      </c>
      <c r="F142" s="204" t="s">
        <v>188</v>
      </c>
      <c r="G142" s="205" t="s">
        <v>184</v>
      </c>
      <c r="H142" s="206">
        <v>43.200000000000003</v>
      </c>
      <c r="I142" s="207"/>
      <c r="J142" s="208">
        <f>ROUND(I142*H142,2)</f>
        <v>0</v>
      </c>
      <c r="K142" s="204" t="s">
        <v>129</v>
      </c>
      <c r="L142" s="209"/>
      <c r="M142" s="210" t="s">
        <v>1</v>
      </c>
      <c r="N142" s="211" t="s">
        <v>38</v>
      </c>
      <c r="O142" s="87"/>
      <c r="P142" s="212">
        <f>O142*H142</f>
        <v>0</v>
      </c>
      <c r="Q142" s="212">
        <v>4.0000000000000003E-05</v>
      </c>
      <c r="R142" s="212">
        <f>Q142*H142</f>
        <v>0.0017280000000000002</v>
      </c>
      <c r="S142" s="212">
        <v>0</v>
      </c>
      <c r="T142" s="21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141</v>
      </c>
      <c r="AT142" s="214" t="s">
        <v>114</v>
      </c>
      <c r="AU142" s="214" t="s">
        <v>81</v>
      </c>
      <c r="AY142" s="13" t="s">
        <v>113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3" t="s">
        <v>81</v>
      </c>
      <c r="BK142" s="215">
        <f>ROUND(I142*H142,2)</f>
        <v>0</v>
      </c>
      <c r="BL142" s="13" t="s">
        <v>130</v>
      </c>
      <c r="BM142" s="214" t="s">
        <v>189</v>
      </c>
    </row>
    <row r="143" s="2" customFormat="1">
      <c r="A143" s="34"/>
      <c r="B143" s="35"/>
      <c r="C143" s="36"/>
      <c r="D143" s="225" t="s">
        <v>177</v>
      </c>
      <c r="E143" s="36"/>
      <c r="F143" s="226" t="s">
        <v>190</v>
      </c>
      <c r="G143" s="36"/>
      <c r="H143" s="36"/>
      <c r="I143" s="227"/>
      <c r="J143" s="36"/>
      <c r="K143" s="36"/>
      <c r="L143" s="40"/>
      <c r="M143" s="228"/>
      <c r="N143" s="229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177</v>
      </c>
      <c r="AU143" s="13" t="s">
        <v>81</v>
      </c>
    </row>
    <row r="144" s="2" customFormat="1" ht="24.15" customHeight="1">
      <c r="A144" s="34"/>
      <c r="B144" s="35"/>
      <c r="C144" s="216" t="s">
        <v>191</v>
      </c>
      <c r="D144" s="216" t="s">
        <v>125</v>
      </c>
      <c r="E144" s="217" t="s">
        <v>192</v>
      </c>
      <c r="F144" s="218" t="s">
        <v>193</v>
      </c>
      <c r="G144" s="219" t="s">
        <v>184</v>
      </c>
      <c r="H144" s="220">
        <v>36</v>
      </c>
      <c r="I144" s="221"/>
      <c r="J144" s="222">
        <f>ROUND(I144*H144,2)</f>
        <v>0</v>
      </c>
      <c r="K144" s="218" t="s">
        <v>129</v>
      </c>
      <c r="L144" s="40"/>
      <c r="M144" s="223" t="s">
        <v>1</v>
      </c>
      <c r="N144" s="224" t="s">
        <v>38</v>
      </c>
      <c r="O144" s="87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4" t="s">
        <v>119</v>
      </c>
      <c r="AT144" s="214" t="s">
        <v>125</v>
      </c>
      <c r="AU144" s="214" t="s">
        <v>81</v>
      </c>
      <c r="AY144" s="13" t="s">
        <v>113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3" t="s">
        <v>81</v>
      </c>
      <c r="BK144" s="215">
        <f>ROUND(I144*H144,2)</f>
        <v>0</v>
      </c>
      <c r="BL144" s="13" t="s">
        <v>119</v>
      </c>
      <c r="BM144" s="214" t="s">
        <v>194</v>
      </c>
    </row>
    <row r="145" s="2" customFormat="1" ht="24.15" customHeight="1">
      <c r="A145" s="34"/>
      <c r="B145" s="35"/>
      <c r="C145" s="202" t="s">
        <v>195</v>
      </c>
      <c r="D145" s="202" t="s">
        <v>114</v>
      </c>
      <c r="E145" s="203" t="s">
        <v>196</v>
      </c>
      <c r="F145" s="204" t="s">
        <v>197</v>
      </c>
      <c r="G145" s="205" t="s">
        <v>184</v>
      </c>
      <c r="H145" s="206">
        <v>43.200000000000003</v>
      </c>
      <c r="I145" s="207"/>
      <c r="J145" s="208">
        <f>ROUND(I145*H145,2)</f>
        <v>0</v>
      </c>
      <c r="K145" s="204" t="s">
        <v>129</v>
      </c>
      <c r="L145" s="209"/>
      <c r="M145" s="210" t="s">
        <v>1</v>
      </c>
      <c r="N145" s="211" t="s">
        <v>38</v>
      </c>
      <c r="O145" s="87"/>
      <c r="P145" s="212">
        <f>O145*H145</f>
        <v>0</v>
      </c>
      <c r="Q145" s="212">
        <v>3.0000000000000001E-05</v>
      </c>
      <c r="R145" s="212">
        <f>Q145*H145</f>
        <v>0.0012960000000000001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118</v>
      </c>
      <c r="AT145" s="214" t="s">
        <v>114</v>
      </c>
      <c r="AU145" s="214" t="s">
        <v>81</v>
      </c>
      <c r="AY145" s="13" t="s">
        <v>113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3" t="s">
        <v>81</v>
      </c>
      <c r="BK145" s="215">
        <f>ROUND(I145*H145,2)</f>
        <v>0</v>
      </c>
      <c r="BL145" s="13" t="s">
        <v>119</v>
      </c>
      <c r="BM145" s="214" t="s">
        <v>198</v>
      </c>
    </row>
    <row r="146" s="2" customFormat="1">
      <c r="A146" s="34"/>
      <c r="B146" s="35"/>
      <c r="C146" s="36"/>
      <c r="D146" s="225" t="s">
        <v>177</v>
      </c>
      <c r="E146" s="36"/>
      <c r="F146" s="226" t="s">
        <v>199</v>
      </c>
      <c r="G146" s="36"/>
      <c r="H146" s="36"/>
      <c r="I146" s="227"/>
      <c r="J146" s="36"/>
      <c r="K146" s="36"/>
      <c r="L146" s="40"/>
      <c r="M146" s="228"/>
      <c r="N146" s="229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177</v>
      </c>
      <c r="AU146" s="13" t="s">
        <v>81</v>
      </c>
    </row>
    <row r="147" s="11" customFormat="1" ht="25.92" customHeight="1">
      <c r="A147" s="11"/>
      <c r="B147" s="188"/>
      <c r="C147" s="189"/>
      <c r="D147" s="190" t="s">
        <v>72</v>
      </c>
      <c r="E147" s="191" t="s">
        <v>200</v>
      </c>
      <c r="F147" s="191" t="s">
        <v>201</v>
      </c>
      <c r="G147" s="189"/>
      <c r="H147" s="189"/>
      <c r="I147" s="192"/>
      <c r="J147" s="193">
        <f>BK147</f>
        <v>0</v>
      </c>
      <c r="K147" s="189"/>
      <c r="L147" s="194"/>
      <c r="M147" s="195"/>
      <c r="N147" s="196"/>
      <c r="O147" s="196"/>
      <c r="P147" s="197">
        <f>SUM(P148:P153)</f>
        <v>0</v>
      </c>
      <c r="Q147" s="196"/>
      <c r="R147" s="197">
        <f>SUM(R148:R153)</f>
        <v>0.068400000000000002</v>
      </c>
      <c r="S147" s="196"/>
      <c r="T147" s="198">
        <f>SUM(T148:T153)</f>
        <v>0.26600000000000001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199" t="s">
        <v>81</v>
      </c>
      <c r="AT147" s="200" t="s">
        <v>72</v>
      </c>
      <c r="AU147" s="200" t="s">
        <v>73</v>
      </c>
      <c r="AY147" s="199" t="s">
        <v>113</v>
      </c>
      <c r="BK147" s="201">
        <f>SUM(BK148:BK153)</f>
        <v>0</v>
      </c>
    </row>
    <row r="148" s="2" customFormat="1" ht="33" customHeight="1">
      <c r="A148" s="34"/>
      <c r="B148" s="35"/>
      <c r="C148" s="216" t="s">
        <v>202</v>
      </c>
      <c r="D148" s="216" t="s">
        <v>125</v>
      </c>
      <c r="E148" s="217" t="s">
        <v>203</v>
      </c>
      <c r="F148" s="218" t="s">
        <v>204</v>
      </c>
      <c r="G148" s="219" t="s">
        <v>128</v>
      </c>
      <c r="H148" s="220">
        <v>6</v>
      </c>
      <c r="I148" s="221"/>
      <c r="J148" s="222">
        <f>ROUND(I148*H148,2)</f>
        <v>0</v>
      </c>
      <c r="K148" s="218" t="s">
        <v>129</v>
      </c>
      <c r="L148" s="40"/>
      <c r="M148" s="223" t="s">
        <v>1</v>
      </c>
      <c r="N148" s="224" t="s">
        <v>38</v>
      </c>
      <c r="O148" s="87"/>
      <c r="P148" s="212">
        <f>O148*H148</f>
        <v>0</v>
      </c>
      <c r="Q148" s="212">
        <v>0</v>
      </c>
      <c r="R148" s="212">
        <f>Q148*H148</f>
        <v>0</v>
      </c>
      <c r="S148" s="212">
        <v>0.001</v>
      </c>
      <c r="T148" s="213">
        <f>S148*H148</f>
        <v>0.0060000000000000001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161</v>
      </c>
      <c r="AT148" s="214" t="s">
        <v>125</v>
      </c>
      <c r="AU148" s="214" t="s">
        <v>81</v>
      </c>
      <c r="AY148" s="13" t="s">
        <v>113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3" t="s">
        <v>81</v>
      </c>
      <c r="BK148" s="215">
        <f>ROUND(I148*H148,2)</f>
        <v>0</v>
      </c>
      <c r="BL148" s="13" t="s">
        <v>161</v>
      </c>
      <c r="BM148" s="214" t="s">
        <v>205</v>
      </c>
    </row>
    <row r="149" s="2" customFormat="1" ht="33" customHeight="1">
      <c r="A149" s="34"/>
      <c r="B149" s="35"/>
      <c r="C149" s="216" t="s">
        <v>206</v>
      </c>
      <c r="D149" s="216" t="s">
        <v>125</v>
      </c>
      <c r="E149" s="217" t="s">
        <v>207</v>
      </c>
      <c r="F149" s="218" t="s">
        <v>208</v>
      </c>
      <c r="G149" s="219" t="s">
        <v>128</v>
      </c>
      <c r="H149" s="220">
        <v>10</v>
      </c>
      <c r="I149" s="221"/>
      <c r="J149" s="222">
        <f>ROUND(I149*H149,2)</f>
        <v>0</v>
      </c>
      <c r="K149" s="218" t="s">
        <v>129</v>
      </c>
      <c r="L149" s="40"/>
      <c r="M149" s="223" t="s">
        <v>1</v>
      </c>
      <c r="N149" s="224" t="s">
        <v>38</v>
      </c>
      <c r="O149" s="87"/>
      <c r="P149" s="212">
        <f>O149*H149</f>
        <v>0</v>
      </c>
      <c r="Q149" s="212">
        <v>0</v>
      </c>
      <c r="R149" s="212">
        <f>Q149*H149</f>
        <v>0</v>
      </c>
      <c r="S149" s="212">
        <v>0.002</v>
      </c>
      <c r="T149" s="213">
        <f>S149*H149</f>
        <v>0.02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161</v>
      </c>
      <c r="AT149" s="214" t="s">
        <v>125</v>
      </c>
      <c r="AU149" s="214" t="s">
        <v>81</v>
      </c>
      <c r="AY149" s="13" t="s">
        <v>113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3" t="s">
        <v>81</v>
      </c>
      <c r="BK149" s="215">
        <f>ROUND(I149*H149,2)</f>
        <v>0</v>
      </c>
      <c r="BL149" s="13" t="s">
        <v>161</v>
      </c>
      <c r="BM149" s="214" t="s">
        <v>209</v>
      </c>
    </row>
    <row r="150" s="2" customFormat="1" ht="33" customHeight="1">
      <c r="A150" s="34"/>
      <c r="B150" s="35"/>
      <c r="C150" s="216" t="s">
        <v>210</v>
      </c>
      <c r="D150" s="216" t="s">
        <v>125</v>
      </c>
      <c r="E150" s="217" t="s">
        <v>211</v>
      </c>
      <c r="F150" s="218" t="s">
        <v>212</v>
      </c>
      <c r="G150" s="219" t="s">
        <v>184</v>
      </c>
      <c r="H150" s="220">
        <v>80</v>
      </c>
      <c r="I150" s="221"/>
      <c r="J150" s="222">
        <f>ROUND(I150*H150,2)</f>
        <v>0</v>
      </c>
      <c r="K150" s="218" t="s">
        <v>129</v>
      </c>
      <c r="L150" s="40"/>
      <c r="M150" s="223" t="s">
        <v>1</v>
      </c>
      <c r="N150" s="224" t="s">
        <v>38</v>
      </c>
      <c r="O150" s="87"/>
      <c r="P150" s="212">
        <f>O150*H150</f>
        <v>0</v>
      </c>
      <c r="Q150" s="212">
        <v>0</v>
      </c>
      <c r="R150" s="212">
        <f>Q150*H150</f>
        <v>0</v>
      </c>
      <c r="S150" s="212">
        <v>0.0030000000000000001</v>
      </c>
      <c r="T150" s="213">
        <f>S150*H150</f>
        <v>0.23999999999999999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161</v>
      </c>
      <c r="AT150" s="214" t="s">
        <v>125</v>
      </c>
      <c r="AU150" s="214" t="s">
        <v>81</v>
      </c>
      <c r="AY150" s="13" t="s">
        <v>113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3" t="s">
        <v>81</v>
      </c>
      <c r="BK150" s="215">
        <f>ROUND(I150*H150,2)</f>
        <v>0</v>
      </c>
      <c r="BL150" s="13" t="s">
        <v>161</v>
      </c>
      <c r="BM150" s="214" t="s">
        <v>213</v>
      </c>
    </row>
    <row r="151" s="2" customFormat="1" ht="16.5" customHeight="1">
      <c r="A151" s="34"/>
      <c r="B151" s="35"/>
      <c r="C151" s="202" t="s">
        <v>214</v>
      </c>
      <c r="D151" s="202" t="s">
        <v>114</v>
      </c>
      <c r="E151" s="203" t="s">
        <v>215</v>
      </c>
      <c r="F151" s="204" t="s">
        <v>216</v>
      </c>
      <c r="G151" s="205" t="s">
        <v>217</v>
      </c>
      <c r="H151" s="206">
        <v>0.059999999999999998</v>
      </c>
      <c r="I151" s="207"/>
      <c r="J151" s="208">
        <f>ROUND(I151*H151,2)</f>
        <v>0</v>
      </c>
      <c r="K151" s="204" t="s">
        <v>129</v>
      </c>
      <c r="L151" s="209"/>
      <c r="M151" s="210" t="s">
        <v>1</v>
      </c>
      <c r="N151" s="211" t="s">
        <v>38</v>
      </c>
      <c r="O151" s="87"/>
      <c r="P151" s="212">
        <f>O151*H151</f>
        <v>0</v>
      </c>
      <c r="Q151" s="212">
        <v>1</v>
      </c>
      <c r="R151" s="212">
        <f>Q151*H151</f>
        <v>0.059999999999999998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118</v>
      </c>
      <c r="AT151" s="214" t="s">
        <v>114</v>
      </c>
      <c r="AU151" s="214" t="s">
        <v>81</v>
      </c>
      <c r="AY151" s="13" t="s">
        <v>113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3" t="s">
        <v>81</v>
      </c>
      <c r="BK151" s="215">
        <f>ROUND(I151*H151,2)</f>
        <v>0</v>
      </c>
      <c r="BL151" s="13" t="s">
        <v>119</v>
      </c>
      <c r="BM151" s="214" t="s">
        <v>218</v>
      </c>
    </row>
    <row r="152" s="2" customFormat="1" ht="24.15" customHeight="1">
      <c r="A152" s="34"/>
      <c r="B152" s="35"/>
      <c r="C152" s="216" t="s">
        <v>219</v>
      </c>
      <c r="D152" s="216" t="s">
        <v>125</v>
      </c>
      <c r="E152" s="217" t="s">
        <v>220</v>
      </c>
      <c r="F152" s="218" t="s">
        <v>221</v>
      </c>
      <c r="G152" s="219" t="s">
        <v>184</v>
      </c>
      <c r="H152" s="220">
        <v>80</v>
      </c>
      <c r="I152" s="221"/>
      <c r="J152" s="222">
        <f>ROUND(I152*H152,2)</f>
        <v>0</v>
      </c>
      <c r="K152" s="218" t="s">
        <v>129</v>
      </c>
      <c r="L152" s="40"/>
      <c r="M152" s="223" t="s">
        <v>1</v>
      </c>
      <c r="N152" s="224" t="s">
        <v>38</v>
      </c>
      <c r="O152" s="87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130</v>
      </c>
      <c r="AT152" s="214" t="s">
        <v>125</v>
      </c>
      <c r="AU152" s="214" t="s">
        <v>81</v>
      </c>
      <c r="AY152" s="13" t="s">
        <v>113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3" t="s">
        <v>81</v>
      </c>
      <c r="BK152" s="215">
        <f>ROUND(I152*H152,2)</f>
        <v>0</v>
      </c>
      <c r="BL152" s="13" t="s">
        <v>130</v>
      </c>
      <c r="BM152" s="214" t="s">
        <v>222</v>
      </c>
    </row>
    <row r="153" s="2" customFormat="1" ht="24.15" customHeight="1">
      <c r="A153" s="34"/>
      <c r="B153" s="35"/>
      <c r="C153" s="202" t="s">
        <v>223</v>
      </c>
      <c r="D153" s="202" t="s">
        <v>114</v>
      </c>
      <c r="E153" s="203" t="s">
        <v>224</v>
      </c>
      <c r="F153" s="204" t="s">
        <v>225</v>
      </c>
      <c r="G153" s="205" t="s">
        <v>184</v>
      </c>
      <c r="H153" s="206">
        <v>84</v>
      </c>
      <c r="I153" s="207"/>
      <c r="J153" s="208">
        <f>ROUND(I153*H153,2)</f>
        <v>0</v>
      </c>
      <c r="K153" s="204" t="s">
        <v>129</v>
      </c>
      <c r="L153" s="209"/>
      <c r="M153" s="210" t="s">
        <v>1</v>
      </c>
      <c r="N153" s="211" t="s">
        <v>38</v>
      </c>
      <c r="O153" s="87"/>
      <c r="P153" s="212">
        <f>O153*H153</f>
        <v>0</v>
      </c>
      <c r="Q153" s="212">
        <v>0.00010000000000000001</v>
      </c>
      <c r="R153" s="212">
        <f>Q153*H153</f>
        <v>0.0084000000000000012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141</v>
      </c>
      <c r="AT153" s="214" t="s">
        <v>114</v>
      </c>
      <c r="AU153" s="214" t="s">
        <v>81</v>
      </c>
      <c r="AY153" s="13" t="s">
        <v>113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3" t="s">
        <v>81</v>
      </c>
      <c r="BK153" s="215">
        <f>ROUND(I153*H153,2)</f>
        <v>0</v>
      </c>
      <c r="BL153" s="13" t="s">
        <v>130</v>
      </c>
      <c r="BM153" s="214" t="s">
        <v>226</v>
      </c>
    </row>
    <row r="154" s="11" customFormat="1" ht="25.92" customHeight="1">
      <c r="A154" s="11"/>
      <c r="B154" s="188"/>
      <c r="C154" s="189"/>
      <c r="D154" s="190" t="s">
        <v>72</v>
      </c>
      <c r="E154" s="191" t="s">
        <v>227</v>
      </c>
      <c r="F154" s="191" t="s">
        <v>228</v>
      </c>
      <c r="G154" s="189"/>
      <c r="H154" s="189"/>
      <c r="I154" s="192"/>
      <c r="J154" s="193">
        <f>BK154</f>
        <v>0</v>
      </c>
      <c r="K154" s="189"/>
      <c r="L154" s="194"/>
      <c r="M154" s="195"/>
      <c r="N154" s="196"/>
      <c r="O154" s="196"/>
      <c r="P154" s="197">
        <f>SUM(P155:P158)</f>
        <v>0</v>
      </c>
      <c r="Q154" s="196"/>
      <c r="R154" s="197">
        <f>SUM(R155:R158)</f>
        <v>0</v>
      </c>
      <c r="S154" s="196"/>
      <c r="T154" s="198">
        <f>SUM(T155:T158)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199" t="s">
        <v>81</v>
      </c>
      <c r="AT154" s="200" t="s">
        <v>72</v>
      </c>
      <c r="AU154" s="200" t="s">
        <v>73</v>
      </c>
      <c r="AY154" s="199" t="s">
        <v>113</v>
      </c>
      <c r="BK154" s="201">
        <f>SUM(BK155:BK158)</f>
        <v>0</v>
      </c>
    </row>
    <row r="155" s="2" customFormat="1" ht="24.15" customHeight="1">
      <c r="A155" s="34"/>
      <c r="B155" s="35"/>
      <c r="C155" s="216" t="s">
        <v>229</v>
      </c>
      <c r="D155" s="216" t="s">
        <v>125</v>
      </c>
      <c r="E155" s="217" t="s">
        <v>230</v>
      </c>
      <c r="F155" s="218" t="s">
        <v>231</v>
      </c>
      <c r="G155" s="219" t="s">
        <v>217</v>
      </c>
      <c r="H155" s="220">
        <v>0.26600000000000001</v>
      </c>
      <c r="I155" s="221"/>
      <c r="J155" s="222">
        <f>ROUND(I155*H155,2)</f>
        <v>0</v>
      </c>
      <c r="K155" s="218" t="s">
        <v>129</v>
      </c>
      <c r="L155" s="40"/>
      <c r="M155" s="223" t="s">
        <v>1</v>
      </c>
      <c r="N155" s="224" t="s">
        <v>38</v>
      </c>
      <c r="O155" s="87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161</v>
      </c>
      <c r="AT155" s="214" t="s">
        <v>125</v>
      </c>
      <c r="AU155" s="214" t="s">
        <v>81</v>
      </c>
      <c r="AY155" s="13" t="s">
        <v>113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3" t="s">
        <v>81</v>
      </c>
      <c r="BK155" s="215">
        <f>ROUND(I155*H155,2)</f>
        <v>0</v>
      </c>
      <c r="BL155" s="13" t="s">
        <v>161</v>
      </c>
      <c r="BM155" s="214" t="s">
        <v>232</v>
      </c>
    </row>
    <row r="156" s="2" customFormat="1" ht="24.15" customHeight="1">
      <c r="A156" s="34"/>
      <c r="B156" s="35"/>
      <c r="C156" s="216" t="s">
        <v>233</v>
      </c>
      <c r="D156" s="216" t="s">
        <v>125</v>
      </c>
      <c r="E156" s="217" t="s">
        <v>234</v>
      </c>
      <c r="F156" s="218" t="s">
        <v>235</v>
      </c>
      <c r="G156" s="219" t="s">
        <v>217</v>
      </c>
      <c r="H156" s="220">
        <v>0.26600000000000001</v>
      </c>
      <c r="I156" s="221"/>
      <c r="J156" s="222">
        <f>ROUND(I156*H156,2)</f>
        <v>0</v>
      </c>
      <c r="K156" s="218" t="s">
        <v>129</v>
      </c>
      <c r="L156" s="40"/>
      <c r="M156" s="223" t="s">
        <v>1</v>
      </c>
      <c r="N156" s="224" t="s">
        <v>38</v>
      </c>
      <c r="O156" s="87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4" t="s">
        <v>161</v>
      </c>
      <c r="AT156" s="214" t="s">
        <v>125</v>
      </c>
      <c r="AU156" s="214" t="s">
        <v>81</v>
      </c>
      <c r="AY156" s="13" t="s">
        <v>113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3" t="s">
        <v>81</v>
      </c>
      <c r="BK156" s="215">
        <f>ROUND(I156*H156,2)</f>
        <v>0</v>
      </c>
      <c r="BL156" s="13" t="s">
        <v>161</v>
      </c>
      <c r="BM156" s="214" t="s">
        <v>236</v>
      </c>
    </row>
    <row r="157" s="2" customFormat="1" ht="24.15" customHeight="1">
      <c r="A157" s="34"/>
      <c r="B157" s="35"/>
      <c r="C157" s="216" t="s">
        <v>237</v>
      </c>
      <c r="D157" s="216" t="s">
        <v>125</v>
      </c>
      <c r="E157" s="217" t="s">
        <v>238</v>
      </c>
      <c r="F157" s="218" t="s">
        <v>239</v>
      </c>
      <c r="G157" s="219" t="s">
        <v>128</v>
      </c>
      <c r="H157" s="220">
        <v>1</v>
      </c>
      <c r="I157" s="221"/>
      <c r="J157" s="222">
        <f>ROUND(I157*H157,2)</f>
        <v>0</v>
      </c>
      <c r="K157" s="218" t="s">
        <v>129</v>
      </c>
      <c r="L157" s="40"/>
      <c r="M157" s="223" t="s">
        <v>1</v>
      </c>
      <c r="N157" s="224" t="s">
        <v>38</v>
      </c>
      <c r="O157" s="87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130</v>
      </c>
      <c r="AT157" s="214" t="s">
        <v>125</v>
      </c>
      <c r="AU157" s="214" t="s">
        <v>81</v>
      </c>
      <c r="AY157" s="13" t="s">
        <v>113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3" t="s">
        <v>81</v>
      </c>
      <c r="BK157" s="215">
        <f>ROUND(I157*H157,2)</f>
        <v>0</v>
      </c>
      <c r="BL157" s="13" t="s">
        <v>130</v>
      </c>
      <c r="BM157" s="214" t="s">
        <v>240</v>
      </c>
    </row>
    <row r="158" s="2" customFormat="1" ht="24.15" customHeight="1">
      <c r="A158" s="34"/>
      <c r="B158" s="35"/>
      <c r="C158" s="216" t="s">
        <v>241</v>
      </c>
      <c r="D158" s="216" t="s">
        <v>125</v>
      </c>
      <c r="E158" s="217" t="s">
        <v>242</v>
      </c>
      <c r="F158" s="218" t="s">
        <v>243</v>
      </c>
      <c r="G158" s="219" t="s">
        <v>217</v>
      </c>
      <c r="H158" s="220">
        <v>0.10000000000000001</v>
      </c>
      <c r="I158" s="221"/>
      <c r="J158" s="222">
        <f>ROUND(I158*H158,2)</f>
        <v>0</v>
      </c>
      <c r="K158" s="218" t="s">
        <v>129</v>
      </c>
      <c r="L158" s="40"/>
      <c r="M158" s="230" t="s">
        <v>1</v>
      </c>
      <c r="N158" s="231" t="s">
        <v>38</v>
      </c>
      <c r="O158" s="232"/>
      <c r="P158" s="233">
        <f>O158*H158</f>
        <v>0</v>
      </c>
      <c r="Q158" s="233">
        <v>0</v>
      </c>
      <c r="R158" s="233">
        <f>Q158*H158</f>
        <v>0</v>
      </c>
      <c r="S158" s="233">
        <v>0</v>
      </c>
      <c r="T158" s="23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4" t="s">
        <v>130</v>
      </c>
      <c r="AT158" s="214" t="s">
        <v>125</v>
      </c>
      <c r="AU158" s="214" t="s">
        <v>81</v>
      </c>
      <c r="AY158" s="13" t="s">
        <v>113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3" t="s">
        <v>81</v>
      </c>
      <c r="BK158" s="215">
        <f>ROUND(I158*H158,2)</f>
        <v>0</v>
      </c>
      <c r="BL158" s="13" t="s">
        <v>130</v>
      </c>
      <c r="BM158" s="214" t="s">
        <v>244</v>
      </c>
    </row>
    <row r="159" s="2" customFormat="1" ht="6.96" customHeight="1">
      <c r="A159" s="34"/>
      <c r="B159" s="62"/>
      <c r="C159" s="63"/>
      <c r="D159" s="63"/>
      <c r="E159" s="63"/>
      <c r="F159" s="63"/>
      <c r="G159" s="63"/>
      <c r="H159" s="63"/>
      <c r="I159" s="63"/>
      <c r="J159" s="63"/>
      <c r="K159" s="63"/>
      <c r="L159" s="40"/>
      <c r="M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</row>
  </sheetData>
  <sheetProtection sheet="1" autoFilter="0" formatColumns="0" formatRows="0" objects="1" scenarios="1" spinCount="100000" saltValue="Muhfcu/yzMJhaCBmUf7QT7/jr42d3Mk/yuhnm2bgl+zTixSBwS7zUd0dHG4q4lj1Fv+W+Dsef1VOdokwLNBP/A==" hashValue="hB58FJUYS/WNjvBPq7bi3VTqmp+h+cQA+4YNKN/mc6TrTDUM5PTL2aLDNXz/TMD5kg9wYgKcgBo+T85tNd7Bfg==" algorithmName="SHA-512" password="CC35"/>
  <autoFilter ref="C121:K15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Beneš</dc:creator>
  <cp:lastModifiedBy>Jakub Beneš</cp:lastModifiedBy>
  <dcterms:created xsi:type="dcterms:W3CDTF">2025-03-03T14:48:35Z</dcterms:created>
  <dcterms:modified xsi:type="dcterms:W3CDTF">2025-03-03T14:48:38Z</dcterms:modified>
</cp:coreProperties>
</file>